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416" windowHeight="903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<sst xmlns="http://schemas.openxmlformats.org/spreadsheetml/2006/main" count="47" uniqueCount="35">
  <si>
    <t>№ з/п</t>
  </si>
  <si>
    <t>Назва  заходів</t>
  </si>
  <si>
    <t xml:space="preserve">Ліквідація наслідків буреломів, прибирання вітровальних дерев, частин дерев, гілля, вивіз, утилізація </t>
  </si>
  <si>
    <t xml:space="preserve">Заходи з озеленення та догляд за зеленими насадженнями на об'єктах благоустрою, компенсаційні висадки,  заміна аварійних та сухостійних дерев, утримання лісопаркових зон, лісів міста, парків та скверів, облаштування та ремонт газонів  </t>
  </si>
  <si>
    <t>Проведення робіт по боротьбі з омелою  (обрізка гілля, ураженого омелою; знесення дерев, уражених омелою)</t>
  </si>
  <si>
    <t>Проведення заходів по боротьбі зі шкідниками на зелених насадженнях</t>
  </si>
  <si>
    <t xml:space="preserve">Догляд та утримання зелених насаджень на території безгосподарських зелених зон, парків та скверів міста </t>
  </si>
  <si>
    <t>Озеленення об'єктів природно-заповідного фонду</t>
  </si>
  <si>
    <t>Утилізація та збір небезпечних відходів</t>
  </si>
  <si>
    <t>Ліквідація стихійних сміттєзвалищ на території лісопаркових зон та лісів міста</t>
  </si>
  <si>
    <t>Ліквідація стихійних сміттєзвалищ на території міста</t>
  </si>
  <si>
    <t>Проведення науково-технічних конференцій і семінарів, організація виставок та інших заходів щодо охорони навколишнього середовища</t>
  </si>
  <si>
    <t xml:space="preserve">Видання поліграфічної продукції з екологічної тематики </t>
  </si>
  <si>
    <t>Заходи щодо пропаганди охорони навколишнього природного середовища в засобах масової інформації</t>
  </si>
  <si>
    <t>Проведення протипожежних заходів на території ПЗФ</t>
  </si>
  <si>
    <t>Виготовлення проектів землеустрою щодо встановлення меж об'єктів природно-заповідного фонду міста Черкаси</t>
  </si>
  <si>
    <t>Заходи по збереженню природно-заповідного фонду</t>
  </si>
  <si>
    <t>ВСЬОГО ВИДАТКІВ</t>
  </si>
  <si>
    <t>ПЕРЕЛІК</t>
  </si>
  <si>
    <t>Обсяг, грн</t>
  </si>
  <si>
    <t>1218340 Природоохоронні заходи за рахунок цільових фондів</t>
  </si>
  <si>
    <t xml:space="preserve"> природоохоронних заходів, які фінансуються за рахунок міського цільового фонду охорони навколишнього природного середовища в 2018 році</t>
  </si>
  <si>
    <t>Одиниця виміру</t>
  </si>
  <si>
    <t>од.</t>
  </si>
  <si>
    <t>куб.м</t>
  </si>
  <si>
    <t>шт</t>
  </si>
  <si>
    <t>га</t>
  </si>
  <si>
    <t>Результативні показники, що будуть виконані у 2018 році</t>
  </si>
  <si>
    <t>т</t>
  </si>
  <si>
    <r>
      <t>Проведення заходів по боротьбі з об'</t>
    </r>
    <r>
      <rPr>
        <sz val="10"/>
        <color indexed="8"/>
        <rFont val="Times New Roman"/>
        <family val="1"/>
      </rPr>
      <t>єктами рослинного карантину на території міста (визначених Правилами благоустрою міста Черкаси), на території шкільних та дошкільних навчальних закладів</t>
    </r>
  </si>
  <si>
    <t>КЕКВ</t>
  </si>
  <si>
    <t>Відсоток виконання до річного плану</t>
  </si>
  <si>
    <t>Заходи щодо відновлення та підтримання сприятливого санітарного стану річки (очищення пляжу від забруднення, мулу, відходів деревини та ін. сміття)</t>
  </si>
  <si>
    <t>Заходи з реконструкції парку-пам'ятки садово-паркового мистецтва загальнодержавного значення "Парк ім. 50-річчя Радянської влади" з метою збереження та відтворення природних екологічних систем, пов'язаних з діяльністю парку (реконструкція оглядового майданчика) (за рахунок субвенції з обласного бюджету)</t>
  </si>
  <si>
    <t>Профінансовано станом на 15.11.2018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</si>
</sst>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name val="Arial Cyr"/>
      <family val="0"/>
    </font>
    <font>
      <b/>
      <sz val="14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.5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/>
    </border>
    <border>
      <left style="thin">
        <color indexed="8"/>
      </left>
      <right style="thin"/>
      <top/>
      <bottom style="thin">
        <color indexed="8"/>
      </bottom>
    </border>
    <border>
      <left/>
      <right style="thin"/>
      <top style="thin">
        <color indexed="8"/>
      </top>
      <bottom/>
    </border>
    <border>
      <left/>
      <right style="thin"/>
      <top/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" fillId="0" borderId="0">
      <alignment/>
      <protection/>
    </xf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 readingOrder="1"/>
    </xf>
    <xf numFmtId="0" fontId="2" fillId="0" borderId="10" xfId="0" applyFont="1" applyBorder="1" applyAlignment="1">
      <alignment horizontal="left" vertical="center" wrapText="1" readingOrder="1"/>
    </xf>
    <xf numFmtId="0" fontId="5" fillId="32" borderId="10" xfId="0" applyFont="1" applyFill="1" applyBorder="1" applyAlignment="1">
      <alignment horizontal="center" wrapText="1" readingOrder="1"/>
    </xf>
    <xf numFmtId="0" fontId="5" fillId="32" borderId="10" xfId="0" applyFont="1" applyFill="1" applyBorder="1" applyAlignment="1">
      <alignment horizontal="center" vertical="center" wrapText="1" readingOrder="1"/>
    </xf>
    <xf numFmtId="0" fontId="6" fillId="0" borderId="0" xfId="0" applyFont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 readingOrder="1"/>
    </xf>
    <xf numFmtId="0" fontId="2" fillId="0" borderId="10" xfId="0" applyFont="1" applyBorder="1" applyAlignment="1">
      <alignment horizontal="left" vertical="center" wrapText="1" readingOrder="1"/>
    </xf>
    <xf numFmtId="4" fontId="2" fillId="0" borderId="11" xfId="0" applyNumberFormat="1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center" vertical="center"/>
    </xf>
    <xf numFmtId="4" fontId="7" fillId="32" borderId="13" xfId="0" applyNumberFormat="1" applyFont="1" applyFill="1" applyBorder="1" applyAlignment="1">
      <alignment horizontal="center" vertical="center" wrapText="1" readingOrder="1"/>
    </xf>
    <xf numFmtId="4" fontId="8" fillId="0" borderId="11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 readingOrder="1"/>
    </xf>
    <xf numFmtId="4" fontId="2" fillId="0" borderId="0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 readingOrder="1"/>
    </xf>
    <xf numFmtId="0" fontId="2" fillId="0" borderId="15" xfId="0" applyFont="1" applyBorder="1" applyAlignment="1">
      <alignment horizontal="center" vertical="center" wrapText="1" readingOrder="1"/>
    </xf>
    <xf numFmtId="0" fontId="2" fillId="0" borderId="16" xfId="0" applyFont="1" applyBorder="1" applyAlignment="1">
      <alignment horizontal="center" vertical="center" wrapText="1" readingOrder="1"/>
    </xf>
    <xf numFmtId="0" fontId="8" fillId="0" borderId="13" xfId="0" applyFont="1" applyBorder="1" applyAlignment="1">
      <alignment horizontal="center" vertical="center" wrapText="1" readingOrder="1"/>
    </xf>
    <xf numFmtId="0" fontId="8" fillId="0" borderId="17" xfId="0" applyFont="1" applyBorder="1" applyAlignment="1">
      <alignment horizontal="center" vertical="center" wrapText="1" readingOrder="1"/>
    </xf>
    <xf numFmtId="0" fontId="8" fillId="0" borderId="18" xfId="0" applyFont="1" applyBorder="1" applyAlignment="1">
      <alignment horizontal="center" vertical="center" wrapText="1" readingOrder="1"/>
    </xf>
    <xf numFmtId="0" fontId="4" fillId="0" borderId="0" xfId="52" applyFont="1" applyAlignment="1">
      <alignment horizontal="center"/>
      <protection/>
    </xf>
    <xf numFmtId="0" fontId="4" fillId="0" borderId="0" xfId="52" applyFont="1" applyAlignment="1">
      <alignment horizontal="center" vertical="top" wrapText="1"/>
      <protection/>
    </xf>
    <xf numFmtId="0" fontId="5" fillId="0" borderId="14" xfId="0" applyFont="1" applyBorder="1" applyAlignment="1">
      <alignment horizontal="center" vertical="center" wrapText="1" readingOrder="1"/>
    </xf>
    <xf numFmtId="0" fontId="5" fillId="0" borderId="16" xfId="0" applyFont="1" applyBorder="1" applyAlignment="1">
      <alignment horizontal="center" vertical="center" wrapText="1" readingOrder="1"/>
    </xf>
    <xf numFmtId="0" fontId="9" fillId="0" borderId="19" xfId="0" applyFont="1" applyBorder="1" applyAlignment="1">
      <alignment horizontal="center" vertical="center" wrapText="1" readingOrder="1"/>
    </xf>
    <xf numFmtId="0" fontId="9" fillId="0" borderId="20" xfId="0" applyFont="1" applyBorder="1" applyAlignment="1">
      <alignment horizontal="center" vertical="center" wrapText="1" readingOrder="1"/>
    </xf>
    <xf numFmtId="0" fontId="9" fillId="0" borderId="21" xfId="0" applyFont="1" applyBorder="1" applyAlignment="1">
      <alignment horizontal="center" vertical="center" wrapText="1" readingOrder="1"/>
    </xf>
    <xf numFmtId="0" fontId="9" fillId="0" borderId="22" xfId="0" applyFont="1" applyBorder="1" applyAlignment="1">
      <alignment horizontal="center" vertical="center" wrapText="1" readingOrder="1"/>
    </xf>
    <xf numFmtId="0" fontId="9" fillId="0" borderId="11" xfId="0" applyFont="1" applyBorder="1" applyAlignment="1">
      <alignment horizontal="center" vertical="center" wrapText="1" readingOrder="1"/>
    </xf>
    <xf numFmtId="0" fontId="9" fillId="0" borderId="11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дод 8 до бюджету 201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tabSelected="1" zoomScalePageLayoutView="0" workbookViewId="0" topLeftCell="A1">
      <selection activeCell="J7" sqref="J7"/>
    </sheetView>
  </sheetViews>
  <sheetFormatPr defaultColWidth="9.140625" defaultRowHeight="15"/>
  <cols>
    <col min="1" max="1" width="4.7109375" style="0" customWidth="1"/>
    <col min="2" max="2" width="59.28125" style="0" customWidth="1"/>
    <col min="3" max="3" width="8.28125" style="0" hidden="1" customWidth="1"/>
    <col min="4" max="4" width="8.7109375" style="0" hidden="1" customWidth="1"/>
    <col min="5" max="5" width="15.28125" style="0" hidden="1" customWidth="1"/>
    <col min="6" max="6" width="16.28125" style="0" customWidth="1"/>
    <col min="7" max="7" width="15.57421875" style="0" customWidth="1"/>
    <col min="8" max="8" width="10.57421875" style="0" customWidth="1"/>
  </cols>
  <sheetData>
    <row r="1" spans="2:7" ht="17.25" customHeight="1">
      <c r="B1" s="21" t="s">
        <v>18</v>
      </c>
      <c r="C1" s="21"/>
      <c r="D1" s="21"/>
      <c r="E1" s="21"/>
      <c r="F1" s="21"/>
      <c r="G1" s="21"/>
    </row>
    <row r="2" spans="2:7" ht="54.75" customHeight="1">
      <c r="B2" s="22" t="s">
        <v>21</v>
      </c>
      <c r="C2" s="22"/>
      <c r="D2" s="22"/>
      <c r="E2" s="22"/>
      <c r="F2" s="22"/>
      <c r="G2" s="22"/>
    </row>
    <row r="3" spans="1:11" ht="51" customHeight="1">
      <c r="A3" s="23" t="s">
        <v>0</v>
      </c>
      <c r="B3" s="25" t="s">
        <v>1</v>
      </c>
      <c r="C3" s="29" t="s">
        <v>30</v>
      </c>
      <c r="D3" s="14" t="s">
        <v>22</v>
      </c>
      <c r="E3" s="14" t="s">
        <v>27</v>
      </c>
      <c r="F3" s="27" t="s">
        <v>19</v>
      </c>
      <c r="G3" s="30" t="s">
        <v>34</v>
      </c>
      <c r="H3" s="14" t="s">
        <v>31</v>
      </c>
      <c r="J3" s="5"/>
      <c r="K3" s="5"/>
    </row>
    <row r="4" spans="1:8" ht="14.25">
      <c r="A4" s="24"/>
      <c r="B4" s="26"/>
      <c r="C4" s="29"/>
      <c r="D4" s="14"/>
      <c r="E4" s="14"/>
      <c r="F4" s="28"/>
      <c r="G4" s="14"/>
      <c r="H4" s="14"/>
    </row>
    <row r="5" spans="1:6" ht="15" hidden="1">
      <c r="A5" s="18" t="s">
        <v>20</v>
      </c>
      <c r="B5" s="19"/>
      <c r="C5" s="20"/>
      <c r="D5" s="20"/>
      <c r="E5" s="20"/>
      <c r="F5" s="19"/>
    </row>
    <row r="6" spans="1:8" ht="26.25">
      <c r="A6" s="1">
        <v>1</v>
      </c>
      <c r="B6" s="2" t="s">
        <v>2</v>
      </c>
      <c r="C6" s="15">
        <v>2240</v>
      </c>
      <c r="D6" s="1" t="s">
        <v>24</v>
      </c>
      <c r="E6" s="6">
        <v>1350</v>
      </c>
      <c r="F6" s="9">
        <v>417500</v>
      </c>
      <c r="G6" s="8">
        <f>39700+114340+87420</f>
        <v>241460</v>
      </c>
      <c r="H6" s="8">
        <f>G6/F6*100</f>
        <v>57.83473053892215</v>
      </c>
    </row>
    <row r="7" spans="1:8" ht="52.5">
      <c r="A7" s="1">
        <v>2</v>
      </c>
      <c r="B7" s="2" t="s">
        <v>3</v>
      </c>
      <c r="C7" s="16"/>
      <c r="D7" s="1" t="s">
        <v>23</v>
      </c>
      <c r="E7" s="1">
        <v>38</v>
      </c>
      <c r="F7" s="9">
        <f>5156500+50000+99000+200748.9</f>
        <v>5506248.9</v>
      </c>
      <c r="G7" s="8">
        <f>29640+140000+582804.5+112205.5+227800+233597.5+334237.5+165600+54000+287800+208800+235400+133400+198750+372513.05+435100+227000</f>
        <v>3978648.05</v>
      </c>
      <c r="H7" s="8">
        <f aca="true" t="shared" si="0" ref="H7:H24">G7/F7*100</f>
        <v>72.25695972443236</v>
      </c>
    </row>
    <row r="8" spans="1:8" ht="26.25">
      <c r="A8" s="1">
        <v>3</v>
      </c>
      <c r="B8" s="2" t="s">
        <v>4</v>
      </c>
      <c r="C8" s="16"/>
      <c r="D8" s="1" t="s">
        <v>25</v>
      </c>
      <c r="E8" s="1">
        <v>220</v>
      </c>
      <c r="F8" s="9">
        <v>300000</v>
      </c>
      <c r="G8" s="8">
        <f>143040+80664+46296</f>
        <v>270000</v>
      </c>
      <c r="H8" s="8">
        <f t="shared" si="0"/>
        <v>90</v>
      </c>
    </row>
    <row r="9" spans="1:8" ht="39">
      <c r="A9" s="1">
        <v>4</v>
      </c>
      <c r="B9" s="7" t="s">
        <v>29</v>
      </c>
      <c r="C9" s="16"/>
      <c r="D9" s="1" t="s">
        <v>26</v>
      </c>
      <c r="E9" s="1">
        <v>65</v>
      </c>
      <c r="F9" s="9">
        <v>700000</v>
      </c>
      <c r="G9" s="8">
        <f>67870+170080+155665+86155</f>
        <v>479770</v>
      </c>
      <c r="H9" s="8">
        <f t="shared" si="0"/>
        <v>68.53857142857143</v>
      </c>
    </row>
    <row r="10" spans="1:8" ht="14.25">
      <c r="A10" s="1">
        <v>5</v>
      </c>
      <c r="B10" s="2" t="s">
        <v>5</v>
      </c>
      <c r="C10" s="16"/>
      <c r="D10" s="1" t="s">
        <v>25</v>
      </c>
      <c r="E10" s="1">
        <v>1179</v>
      </c>
      <c r="F10" s="9">
        <v>289600</v>
      </c>
      <c r="G10" s="8">
        <f>73705.8+141788.2+74100.64</f>
        <v>289594.64</v>
      </c>
      <c r="H10" s="8">
        <f t="shared" si="0"/>
        <v>99.99814917127073</v>
      </c>
    </row>
    <row r="11" spans="1:8" ht="26.25">
      <c r="A11" s="1">
        <v>6</v>
      </c>
      <c r="B11" s="2" t="s">
        <v>6</v>
      </c>
      <c r="C11" s="16"/>
      <c r="D11" s="1" t="s">
        <v>26</v>
      </c>
      <c r="E11" s="1">
        <v>49</v>
      </c>
      <c r="F11" s="9">
        <v>562670</v>
      </c>
      <c r="G11" s="8">
        <f>112530.38+112530.38+112530.38+112530.38+112530.38</f>
        <v>562651.9</v>
      </c>
      <c r="H11" s="8">
        <f t="shared" si="0"/>
        <v>99.99678319441236</v>
      </c>
    </row>
    <row r="12" spans="1:8" ht="14.25">
      <c r="A12" s="1">
        <v>7</v>
      </c>
      <c r="B12" s="2" t="s">
        <v>7</v>
      </c>
      <c r="C12" s="16"/>
      <c r="D12" s="1" t="s">
        <v>25</v>
      </c>
      <c r="E12" s="1">
        <v>185</v>
      </c>
      <c r="F12" s="9">
        <f>85900+250000</f>
        <v>335900</v>
      </c>
      <c r="G12" s="8">
        <f>121400</f>
        <v>121400</v>
      </c>
      <c r="H12" s="8">
        <f t="shared" si="0"/>
        <v>36.141708841917236</v>
      </c>
    </row>
    <row r="13" spans="1:8" ht="39">
      <c r="A13" s="1">
        <v>8</v>
      </c>
      <c r="B13" s="12" t="s">
        <v>32</v>
      </c>
      <c r="C13" s="16"/>
      <c r="D13" s="1" t="s">
        <v>23</v>
      </c>
      <c r="E13" s="1">
        <v>1</v>
      </c>
      <c r="F13" s="9">
        <v>189330</v>
      </c>
      <c r="G13" s="8">
        <v>189330</v>
      </c>
      <c r="H13" s="8">
        <f t="shared" si="0"/>
        <v>100</v>
      </c>
    </row>
    <row r="14" spans="1:8" ht="14.25">
      <c r="A14" s="1">
        <v>9</v>
      </c>
      <c r="B14" s="2" t="s">
        <v>8</v>
      </c>
      <c r="C14" s="16"/>
      <c r="D14" s="1" t="s">
        <v>28</v>
      </c>
      <c r="E14" s="6">
        <v>16</v>
      </c>
      <c r="F14" s="9">
        <f>100000+30000</f>
        <v>130000</v>
      </c>
      <c r="G14" s="8">
        <f>59690+21860</f>
        <v>81550</v>
      </c>
      <c r="H14" s="8">
        <f t="shared" si="0"/>
        <v>62.73076923076923</v>
      </c>
    </row>
    <row r="15" spans="1:8" ht="26.25">
      <c r="A15" s="1">
        <v>10</v>
      </c>
      <c r="B15" s="2" t="s">
        <v>9</v>
      </c>
      <c r="C15" s="16"/>
      <c r="D15" s="1" t="s">
        <v>25</v>
      </c>
      <c r="E15" s="1">
        <v>15</v>
      </c>
      <c r="F15" s="9">
        <f>150000+162900</f>
        <v>312900</v>
      </c>
      <c r="G15" s="8">
        <f>49924+36059+28500+27200+25400+48916.5+70600</f>
        <v>286599.5</v>
      </c>
      <c r="H15" s="8">
        <f t="shared" si="0"/>
        <v>91.59459891339085</v>
      </c>
    </row>
    <row r="16" spans="1:8" ht="14.25">
      <c r="A16" s="1">
        <v>11</v>
      </c>
      <c r="B16" s="2" t="s">
        <v>10</v>
      </c>
      <c r="C16" s="16"/>
      <c r="D16" s="1" t="s">
        <v>25</v>
      </c>
      <c r="E16" s="6">
        <v>15</v>
      </c>
      <c r="F16" s="9">
        <f>200000+99000</f>
        <v>299000</v>
      </c>
      <c r="G16" s="8">
        <f>56000+243000</f>
        <v>299000</v>
      </c>
      <c r="H16" s="8">
        <f t="shared" si="0"/>
        <v>100</v>
      </c>
    </row>
    <row r="17" spans="1:8" ht="26.25">
      <c r="A17" s="1">
        <v>12</v>
      </c>
      <c r="B17" s="2" t="s">
        <v>11</v>
      </c>
      <c r="C17" s="16"/>
      <c r="D17" s="1" t="s">
        <v>23</v>
      </c>
      <c r="E17" s="6">
        <v>2</v>
      </c>
      <c r="F17" s="9">
        <v>17500</v>
      </c>
      <c r="G17" s="8"/>
      <c r="H17" s="8">
        <f t="shared" si="0"/>
        <v>0</v>
      </c>
    </row>
    <row r="18" spans="1:8" ht="14.25">
      <c r="A18" s="1">
        <v>13</v>
      </c>
      <c r="B18" s="2" t="s">
        <v>12</v>
      </c>
      <c r="C18" s="16"/>
      <c r="D18" s="1" t="s">
        <v>23</v>
      </c>
      <c r="E18" s="6">
        <v>120</v>
      </c>
      <c r="F18" s="9">
        <v>6000</v>
      </c>
      <c r="G18" s="8">
        <v>6000</v>
      </c>
      <c r="H18" s="8">
        <f t="shared" si="0"/>
        <v>100</v>
      </c>
    </row>
    <row r="19" spans="1:8" ht="26.25">
      <c r="A19" s="1">
        <v>14</v>
      </c>
      <c r="B19" s="2" t="s">
        <v>13</v>
      </c>
      <c r="C19" s="16"/>
      <c r="D19" s="1" t="s">
        <v>23</v>
      </c>
      <c r="E19" s="6">
        <v>2</v>
      </c>
      <c r="F19" s="9">
        <v>9000</v>
      </c>
      <c r="G19" s="8">
        <f>9000</f>
        <v>9000</v>
      </c>
      <c r="H19" s="8">
        <f t="shared" si="0"/>
        <v>100</v>
      </c>
    </row>
    <row r="20" spans="1:8" ht="14.25">
      <c r="A20" s="1">
        <v>15</v>
      </c>
      <c r="B20" s="2" t="s">
        <v>14</v>
      </c>
      <c r="C20" s="17"/>
      <c r="D20" s="1" t="s">
        <v>26</v>
      </c>
      <c r="E20" s="1">
        <v>11.07</v>
      </c>
      <c r="F20" s="9">
        <f>10000+30000</f>
        <v>40000</v>
      </c>
      <c r="G20" s="8">
        <v>40000</v>
      </c>
      <c r="H20" s="8">
        <f t="shared" si="0"/>
        <v>100</v>
      </c>
    </row>
    <row r="21" spans="1:8" ht="26.25">
      <c r="A21" s="1">
        <v>16</v>
      </c>
      <c r="B21" s="2" t="s">
        <v>15</v>
      </c>
      <c r="C21" s="1">
        <v>2610</v>
      </c>
      <c r="D21" s="1" t="s">
        <v>25</v>
      </c>
      <c r="E21" s="1">
        <v>8</v>
      </c>
      <c r="F21" s="9">
        <v>300000</v>
      </c>
      <c r="G21" s="8">
        <v>59905.64</v>
      </c>
      <c r="H21" s="8">
        <f t="shared" si="0"/>
        <v>19.96854666666667</v>
      </c>
    </row>
    <row r="22" spans="1:8" ht="14.25">
      <c r="A22" s="1">
        <v>17</v>
      </c>
      <c r="B22" s="2" t="s">
        <v>16</v>
      </c>
      <c r="C22" s="1">
        <v>3210</v>
      </c>
      <c r="D22" s="1" t="s">
        <v>23</v>
      </c>
      <c r="E22" s="1">
        <v>1</v>
      </c>
      <c r="F22" s="9">
        <f>450000+100000</f>
        <v>550000</v>
      </c>
      <c r="G22" s="8"/>
      <c r="H22" s="8">
        <f t="shared" si="0"/>
        <v>0</v>
      </c>
    </row>
    <row r="23" spans="1:8" ht="66">
      <c r="A23" s="1">
        <v>18</v>
      </c>
      <c r="B23" s="2" t="s">
        <v>33</v>
      </c>
      <c r="C23" s="1"/>
      <c r="D23" s="1"/>
      <c r="E23" s="1"/>
      <c r="F23" s="13">
        <v>1400000</v>
      </c>
      <c r="G23" s="8">
        <f>674941+70084+2831.1</f>
        <v>747856.1</v>
      </c>
      <c r="H23" s="8">
        <f t="shared" si="0"/>
        <v>53.41829285714286</v>
      </c>
    </row>
    <row r="24" spans="1:8" ht="15.75">
      <c r="A24" s="3"/>
      <c r="B24" s="4" t="s">
        <v>17</v>
      </c>
      <c r="C24" s="4"/>
      <c r="D24" s="4"/>
      <c r="E24" s="4"/>
      <c r="F24" s="10">
        <f>SUM(F6:F23)</f>
        <v>11365648.9</v>
      </c>
      <c r="G24" s="11">
        <f>SUM(G6:G23)</f>
        <v>7662765.829999999</v>
      </c>
      <c r="H24" s="8">
        <f t="shared" si="0"/>
        <v>67.42039893560322</v>
      </c>
    </row>
  </sheetData>
  <sheetProtection/>
  <mergeCells count="12">
    <mergeCell ref="C3:C4"/>
    <mergeCell ref="G3:G4"/>
    <mergeCell ref="H3:H4"/>
    <mergeCell ref="C6:C20"/>
    <mergeCell ref="A5:F5"/>
    <mergeCell ref="B1:G1"/>
    <mergeCell ref="B2:G2"/>
    <mergeCell ref="A3:A4"/>
    <mergeCell ref="B3:B4"/>
    <mergeCell ref="D3:D4"/>
    <mergeCell ref="E3:E4"/>
    <mergeCell ref="F3:F4"/>
  </mergeCells>
  <printOptions/>
  <pageMargins left="0.7" right="0.7" top="0.75" bottom="0.75" header="0.3" footer="0.3"/>
  <pageSetup fitToHeight="1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fmg1</dc:creator>
  <cp:keywords/>
  <dc:description/>
  <cp:lastModifiedBy>fmg1</cp:lastModifiedBy>
  <cp:lastPrinted>2018-05-16T09:31:39Z</cp:lastPrinted>
  <dcterms:created xsi:type="dcterms:W3CDTF">2017-11-21T05:59:41Z</dcterms:created>
  <dcterms:modified xsi:type="dcterms:W3CDTF">2018-11-15T13:12:52Z</dcterms:modified>
  <cp:category/>
  <cp:version/>
  <cp:contentType/>
  <cp:contentStatus/>
</cp:coreProperties>
</file>